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kyle\Documents\STAC\3 Applications\Fathom 12\Example Files\Other Files\"/>
    </mc:Choice>
  </mc:AlternateContent>
  <xr:revisionPtr revIDLastSave="0" documentId="13_ncr:1_{4970565C-AA52-4B59-887E-530BBABDDE48}" xr6:coauthVersionLast="47" xr6:coauthVersionMax="47" xr10:uidLastSave="{00000000-0000-0000-0000-000000000000}"/>
  <bookViews>
    <workbookView xWindow="-120" yWindow="-120" windowWidth="29040" windowHeight="15840" tabRatio="372" xr2:uid="{00000000-000D-0000-FFFF-FFFF00000000}"/>
  </bookViews>
  <sheets>
    <sheet name="Metric" sheetId="1" r:id="rId1"/>
    <sheet name="English" sheetId="5" r:id="rId2"/>
  </sheets>
  <definedNames>
    <definedName name="D" localSheetId="1">English!$C$1</definedName>
    <definedName name="D">Metric!$C$1</definedName>
    <definedName name="dP" localSheetId="1">English!$C$11:$C$15</definedName>
    <definedName name="dP">Metric!$C$11:$C$15</definedName>
    <definedName name="g">Metric!$C$4</definedName>
    <definedName name="L" localSheetId="1">English!$C$2</definedName>
    <definedName name="L">Metric!$C$2</definedName>
    <definedName name="Q" localSheetId="1">English!$D$11:$D$15</definedName>
    <definedName name="Q">Metric!$D$11:$D$15</definedName>
    <definedName name="Rho" localSheetId="1">English!$C$3</definedName>
    <definedName name="Rho">Metric!$C$3</definedName>
    <definedName name="V" localSheetId="1">English!$E$11:$E$15</definedName>
    <definedName name="V">Metric!$E$11:$E$15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F12" i="1"/>
  <c r="F13" i="1"/>
  <c r="F14" i="1"/>
  <c r="F15" i="1"/>
  <c r="F11" i="5"/>
  <c r="D11" i="1"/>
  <c r="H11" i="5"/>
  <c r="F12" i="5"/>
  <c r="F13" i="5"/>
  <c r="F14" i="5"/>
  <c r="F15" i="5"/>
  <c r="I15" i="5"/>
  <c r="I12" i="5"/>
  <c r="I13" i="5"/>
  <c r="I14" i="5"/>
  <c r="I10" i="5"/>
  <c r="I11" i="5"/>
  <c r="H12" i="5"/>
  <c r="H13" i="5"/>
  <c r="H14" i="5"/>
  <c r="H15" i="5"/>
  <c r="D12" i="5"/>
  <c r="E12" i="5"/>
  <c r="G12" i="5" s="1"/>
  <c r="D13" i="5"/>
  <c r="E13" i="5"/>
  <c r="G13" i="5" s="1"/>
  <c r="D14" i="5"/>
  <c r="E14" i="5" s="1"/>
  <c r="G14" i="5" s="1"/>
  <c r="D15" i="5"/>
  <c r="E15" i="5"/>
  <c r="G15" i="5" s="1"/>
  <c r="D11" i="5"/>
  <c r="E11" i="5" s="1"/>
  <c r="G11" i="5" s="1"/>
  <c r="H11" i="1"/>
  <c r="D12" i="1"/>
  <c r="D13" i="1"/>
  <c r="E12" i="1"/>
  <c r="G12" i="1" s="1"/>
  <c r="D14" i="1"/>
  <c r="E14" i="1" s="1"/>
  <c r="G14" i="1" s="1"/>
  <c r="E13" i="1"/>
  <c r="G13" i="1" s="1"/>
  <c r="D15" i="1"/>
  <c r="E15" i="1"/>
  <c r="G15" i="1" s="1"/>
  <c r="H12" i="1"/>
  <c r="H13" i="1"/>
  <c r="H14" i="1"/>
  <c r="H15" i="1"/>
  <c r="G11" i="1" l="1"/>
</calcChain>
</file>

<file path=xl/sharedStrings.xml><?xml version="1.0" encoding="utf-8"?>
<sst xmlns="http://schemas.openxmlformats.org/spreadsheetml/2006/main" count="77" uniqueCount="42">
  <si>
    <t>Slurry Density</t>
  </si>
  <si>
    <t>kg/m3</t>
  </si>
  <si>
    <t>Run #</t>
  </si>
  <si>
    <t xml:space="preserve">Flow rate </t>
  </si>
  <si>
    <t>Velocity</t>
  </si>
  <si>
    <t>8v/D</t>
  </si>
  <si>
    <t>DR</t>
  </si>
  <si>
    <t>PD/4L</t>
  </si>
  <si>
    <t>m3/sec</t>
  </si>
  <si>
    <t>Rate</t>
  </si>
  <si>
    <t>Test Data</t>
  </si>
  <si>
    <t>Calculated Data</t>
  </si>
  <si>
    <t>Data Input to Fathom</t>
  </si>
  <si>
    <t>Tube Diameter</t>
  </si>
  <si>
    <t>Tube Length</t>
  </si>
  <si>
    <t xml:space="preserve">Shear </t>
  </si>
  <si>
    <t>Shear</t>
  </si>
  <si>
    <t>Stress (Tau)</t>
  </si>
  <si>
    <t>dP Stag.</t>
  </si>
  <si>
    <t>Fathom Results</t>
  </si>
  <si>
    <t>Vol. Flow</t>
  </si>
  <si>
    <t>Power Law</t>
  </si>
  <si>
    <t>lbm/ft3</t>
  </si>
  <si>
    <t>psid</t>
  </si>
  <si>
    <t>Jm</t>
  </si>
  <si>
    <t>ft/ft</t>
  </si>
  <si>
    <t>Gravity</t>
  </si>
  <si>
    <t>m/m</t>
  </si>
  <si>
    <t xml:space="preserve">Bingham </t>
  </si>
  <si>
    <t>Plastic</t>
  </si>
  <si>
    <t>gal/min</t>
  </si>
  <si>
    <t>feet/sec</t>
  </si>
  <si>
    <t>psia</t>
  </si>
  <si>
    <t>ft3/sec</t>
  </si>
  <si>
    <t>inches</t>
  </si>
  <si>
    <t>feet</t>
  </si>
  <si>
    <t>1/seconds</t>
  </si>
  <si>
    <t>meters/sec</t>
  </si>
  <si>
    <t>m3/hr</t>
  </si>
  <si>
    <t>meters</t>
  </si>
  <si>
    <t>meters/sec2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</si>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</sst>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E+00"/>
    <numFmt numFmtId="166" formatCode="0.0"/>
    <numFmt numFmtId="167" formatCode="0.000"/>
    <numFmt numFmtId="168" formatCode="0.00000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0"/>
      <color indexed="5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CBA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 horizontal="center"/>
    </xf>
    <xf numFmtId="3" fontId="0" fillId="0" borderId="0" xfId="0" applyNumberFormat="1"/>
    <xf numFmtId="0" fontId="0" fillId="2" borderId="0" xfId="0" applyFill="1"/>
    <xf numFmtId="166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3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0" fillId="2" borderId="2" xfId="0" applyFill="1" applyBorder="1"/>
    <xf numFmtId="0" fontId="0" fillId="3" borderId="1" xfId="0" applyFill="1" applyBorder="1"/>
    <xf numFmtId="0" fontId="1" fillId="3" borderId="3" xfId="0" applyFont="1" applyFill="1" applyBorder="1" applyAlignment="1">
      <alignment horizontal="center"/>
    </xf>
    <xf numFmtId="0" fontId="0" fillId="3" borderId="2" xfId="0" applyFill="1" applyBorder="1"/>
    <xf numFmtId="0" fontId="1" fillId="4" borderId="1" xfId="0" applyFont="1" applyFill="1" applyBorder="1"/>
    <xf numFmtId="0" fontId="0" fillId="4" borderId="2" xfId="0" applyFill="1" applyBorder="1"/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8" xfId="0" applyFill="1" applyBorder="1"/>
    <xf numFmtId="164" fontId="1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11" fontId="1" fillId="3" borderId="7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0" fillId="3" borderId="0" xfId="0" applyFill="1" applyBorder="1"/>
    <xf numFmtId="164" fontId="1" fillId="3" borderId="1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8" fontId="3" fillId="3" borderId="8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6" fontId="3" fillId="4" borderId="8" xfId="0" applyNumberFormat="1" applyFont="1" applyFill="1" applyBorder="1" applyAlignment="1">
      <alignment horizontal="center"/>
    </xf>
    <xf numFmtId="167" fontId="3" fillId="4" borderId="11" xfId="0" applyNumberFormat="1" applyFont="1" applyFill="1" applyBorder="1" applyAlignment="1">
      <alignment horizontal="center"/>
    </xf>
    <xf numFmtId="166" fontId="3" fillId="4" borderId="9" xfId="0" applyNumberFormat="1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10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1" xfId="0" applyNumberFormat="1" applyFill="1" applyBorder="1"/>
    <xf numFmtId="0" fontId="0" fillId="5" borderId="12" xfId="0" applyNumberFormat="1" applyFill="1" applyBorder="1"/>
    <xf numFmtId="0" fontId="1" fillId="5" borderId="13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6" xfId="0" applyNumberFormat="1" applyFill="1" applyBorder="1"/>
    <xf numFmtId="0" fontId="0" fillId="5" borderId="17" xfId="0" applyNumberFormat="1" applyFill="1" applyBorder="1"/>
    <xf numFmtId="11" fontId="1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1" fontId="1" fillId="3" borderId="18" xfId="0" applyNumberFormat="1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0" fontId="1" fillId="5" borderId="18" xfId="0" applyFont="1" applyFill="1" applyBorder="1"/>
    <xf numFmtId="0" fontId="1" fillId="5" borderId="2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1" fontId="3" fillId="2" borderId="22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11" fontId="3" fillId="3" borderId="22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2" fontId="3" fillId="4" borderId="23" xfId="0" applyNumberFormat="1" applyFont="1" applyFill="1" applyBorder="1" applyAlignment="1">
      <alignment horizontal="center"/>
    </xf>
    <xf numFmtId="11" fontId="3" fillId="5" borderId="22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3" fontId="0" fillId="6" borderId="17" xfId="0" applyNumberFormat="1" applyFill="1" applyBorder="1"/>
    <xf numFmtId="0" fontId="0" fillId="6" borderId="7" xfId="0" applyFill="1" applyBorder="1"/>
    <xf numFmtId="0" fontId="1" fillId="6" borderId="13" xfId="0" applyFont="1" applyFill="1" applyBorder="1" applyAlignment="1">
      <alignment horizontal="center"/>
    </xf>
    <xf numFmtId="0" fontId="0" fillId="6" borderId="10" xfId="0" applyFill="1" applyBorder="1"/>
    <xf numFmtId="0" fontId="0" fillId="6" borderId="15" xfId="0" applyFill="1" applyBorder="1" applyAlignment="1">
      <alignment horizontal="center"/>
    </xf>
    <xf numFmtId="0" fontId="0" fillId="6" borderId="8" xfId="0" applyFill="1" applyBorder="1"/>
    <xf numFmtId="0" fontId="0" fillId="6" borderId="16" xfId="0" applyFill="1" applyBorder="1" applyAlignment="1">
      <alignment horizontal="center"/>
    </xf>
    <xf numFmtId="0" fontId="0" fillId="6" borderId="11" xfId="0" applyFill="1" applyBorder="1"/>
    <xf numFmtId="0" fontId="1" fillId="6" borderId="18" xfId="0" applyFont="1" applyFill="1" applyBorder="1"/>
    <xf numFmtId="0" fontId="1" fillId="6" borderId="21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1" fontId="3" fillId="6" borderId="22" xfId="0" applyNumberFormat="1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1" fontId="0" fillId="6" borderId="8" xfId="0" applyNumberFormat="1" applyFill="1" applyBorder="1"/>
    <xf numFmtId="3" fontId="0" fillId="6" borderId="16" xfId="0" applyNumberFormat="1" applyFill="1" applyBorder="1"/>
    <xf numFmtId="11" fontId="0" fillId="6" borderId="9" xfId="0" applyNumberFormat="1" applyFill="1" applyBorder="1"/>
    <xf numFmtId="3" fontId="3" fillId="6" borderId="11" xfId="0" applyNumberFormat="1" applyFont="1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3" fillId="6" borderId="12" xfId="0" applyNumberFormat="1" applyFont="1" applyFill="1" applyBorder="1" applyAlignment="1">
      <alignment horizontal="right"/>
    </xf>
    <xf numFmtId="167" fontId="3" fillId="2" borderId="8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167" fontId="0" fillId="5" borderId="8" xfId="0" applyNumberFormat="1" applyFill="1" applyBorder="1"/>
    <xf numFmtId="167" fontId="0" fillId="5" borderId="9" xfId="0" applyNumberFormat="1" applyFill="1" applyBorder="1"/>
    <xf numFmtId="167" fontId="0" fillId="5" borderId="11" xfId="0" applyNumberFormat="1" applyFill="1" applyBorder="1"/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Pressure Drop vs. Flow</a:t>
            </a:r>
          </a:p>
        </c:rich>
      </c:tx>
      <c:layout>
        <c:manualLayout>
          <c:xMode val="edge"/>
          <c:yMode val="edge"/>
          <c:x val="0.31579002624671915"/>
          <c:y val="3.0232558139534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42134118239649"/>
          <c:y val="0.17674438674644208"/>
          <c:w val="0.75614164635013426"/>
          <c:h val="0.6604658662630204"/>
        </c:manualLayout>
      </c:layout>
      <c:scatterChart>
        <c:scatterStyle val="smoothMarker"/>
        <c:varyColors val="0"/>
        <c:ser>
          <c:idx val="0"/>
          <c:order val="0"/>
          <c:tx>
            <c:v>Test Data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Metric!$B$11:$B$15</c:f>
              <c:numCache>
                <c:formatCode>General</c:formatCode>
                <c:ptCount val="5"/>
                <c:pt idx="0">
                  <c:v>3.0000000000000001E-3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 formatCode="0.000">
                  <c:v>0.05</c:v>
                </c:pt>
                <c:pt idx="4" formatCode="0.000">
                  <c:v>0.1</c:v>
                </c:pt>
              </c:numCache>
            </c:numRef>
          </c:xVal>
          <c:yVal>
            <c:numRef>
              <c:f>Metric!$C$11:$C$15</c:f>
              <c:numCache>
                <c:formatCode>#,##0</c:formatCode>
                <c:ptCount val="5"/>
                <c:pt idx="0">
                  <c:v>25000</c:v>
                </c:pt>
                <c:pt idx="1">
                  <c:v>36000</c:v>
                </c:pt>
                <c:pt idx="2">
                  <c:v>44000</c:v>
                </c:pt>
                <c:pt idx="3">
                  <c:v>53000</c:v>
                </c:pt>
                <c:pt idx="4">
                  <c:v>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0C-4BAA-BA2C-B6D11154413B}"/>
            </c:ext>
          </c:extLst>
        </c:ser>
        <c:ser>
          <c:idx val="1"/>
          <c:order val="1"/>
          <c:tx>
            <c:v>Bingham Plastic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Metric!$B$11:$B$15</c:f>
              <c:numCache>
                <c:formatCode>General</c:formatCode>
                <c:ptCount val="5"/>
                <c:pt idx="0">
                  <c:v>3.0000000000000001E-3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 formatCode="0.000">
                  <c:v>0.05</c:v>
                </c:pt>
                <c:pt idx="4" formatCode="0.000">
                  <c:v>0.1</c:v>
                </c:pt>
              </c:numCache>
            </c:numRef>
          </c:xVal>
          <c:yVal>
            <c:numRef>
              <c:f>Metric!$J$11:$J$15</c:f>
              <c:numCache>
                <c:formatCode>#,##0</c:formatCode>
                <c:ptCount val="5"/>
                <c:pt idx="0">
                  <c:v>34082</c:v>
                </c:pt>
                <c:pt idx="1">
                  <c:v>38869</c:v>
                </c:pt>
                <c:pt idx="2">
                  <c:v>41794</c:v>
                </c:pt>
                <c:pt idx="3">
                  <c:v>47996</c:v>
                </c:pt>
                <c:pt idx="4">
                  <c:v>58840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0C-4BAA-BA2C-B6D11154413B}"/>
            </c:ext>
          </c:extLst>
        </c:ser>
        <c:ser>
          <c:idx val="2"/>
          <c:order val="2"/>
          <c:tx>
            <c:v>Power Law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Metric!$B$11:$B$15</c:f>
              <c:numCache>
                <c:formatCode>General</c:formatCode>
                <c:ptCount val="5"/>
                <c:pt idx="0">
                  <c:v>3.0000000000000001E-3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 formatCode="0.000">
                  <c:v>0.05</c:v>
                </c:pt>
                <c:pt idx="4" formatCode="0.000">
                  <c:v>0.1</c:v>
                </c:pt>
              </c:numCache>
            </c:numRef>
          </c:xVal>
          <c:yVal>
            <c:numRef>
              <c:f>Metric!$K$11:$K$15</c:f>
              <c:numCache>
                <c:formatCode>#,##0</c:formatCode>
                <c:ptCount val="5"/>
                <c:pt idx="0">
                  <c:v>24830</c:v>
                </c:pt>
                <c:pt idx="1">
                  <c:v>37592</c:v>
                </c:pt>
                <c:pt idx="2">
                  <c:v>42881</c:v>
                </c:pt>
                <c:pt idx="3">
                  <c:v>51267</c:v>
                </c:pt>
                <c:pt idx="4">
                  <c:v>61294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0C-4BAA-BA2C-B6D11154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60400"/>
        <c:axId val="1"/>
      </c:scatterChart>
      <c:valAx>
        <c:axId val="44196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(m3/hr)</a:t>
                </a:r>
              </a:p>
            </c:rich>
          </c:tx>
          <c:layout>
            <c:manualLayout>
              <c:xMode val="edge"/>
              <c:yMode val="edge"/>
              <c:x val="0.4631586314868536"/>
              <c:y val="0.920931209180247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dP (Pascals)</a:t>
                </a:r>
              </a:p>
            </c:rich>
          </c:tx>
          <c:layout>
            <c:manualLayout>
              <c:xMode val="edge"/>
              <c:yMode val="edge"/>
              <c:x val="1.0526315789473684E-2"/>
              <c:y val="0.437209790636635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960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15899986185933"/>
          <c:y val="0.40930281389244949"/>
          <c:w val="0.23684247363816369"/>
          <c:h val="0.14883745345785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Pressure Drop vs. Flow</a:t>
            </a:r>
          </a:p>
        </c:rich>
      </c:tx>
      <c:layout>
        <c:manualLayout>
          <c:xMode val="edge"/>
          <c:yMode val="edge"/>
          <c:x val="0.30579964850615116"/>
          <c:y val="3.1460674157303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6537785588752"/>
          <c:y val="0.17303389772855701"/>
          <c:w val="0.80316344463971878"/>
          <c:h val="0.66966365614428558"/>
        </c:manualLayout>
      </c:layout>
      <c:scatterChart>
        <c:scatterStyle val="smoothMarker"/>
        <c:varyColors val="0"/>
        <c:ser>
          <c:idx val="0"/>
          <c:order val="0"/>
          <c:tx>
            <c:v>Test Data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English!$B$11:$B$15</c:f>
              <c:numCache>
                <c:formatCode>0.000</c:formatCode>
                <c:ptCount val="5"/>
                <c:pt idx="0">
                  <c:v>1.2999999999999999E-2</c:v>
                </c:pt>
                <c:pt idx="1">
                  <c:v>6.6000000000000003E-2</c:v>
                </c:pt>
                <c:pt idx="2">
                  <c:v>0.11</c:v>
                </c:pt>
                <c:pt idx="3">
                  <c:v>0.22</c:v>
                </c:pt>
                <c:pt idx="4">
                  <c:v>0.44</c:v>
                </c:pt>
              </c:numCache>
            </c:numRef>
          </c:xVal>
          <c:yVal>
            <c:numRef>
              <c:f>English!$C$11:$C$15</c:f>
              <c:numCache>
                <c:formatCode>General</c:formatCode>
                <c:ptCount val="5"/>
                <c:pt idx="0">
                  <c:v>3.6</c:v>
                </c:pt>
                <c:pt idx="1">
                  <c:v>5.2</c:v>
                </c:pt>
                <c:pt idx="2">
                  <c:v>6.4</c:v>
                </c:pt>
                <c:pt idx="3">
                  <c:v>7.7</c:v>
                </c:pt>
                <c:pt idx="4">
                  <c:v>8.6999999999999993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5-4163-AD9B-A39C1F9E5C7F}"/>
            </c:ext>
          </c:extLst>
        </c:ser>
        <c:ser>
          <c:idx val="1"/>
          <c:order val="1"/>
          <c:tx>
            <c:v>Bingham Plastic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English!$B$11:$B$15</c:f>
              <c:numCache>
                <c:formatCode>0.000</c:formatCode>
                <c:ptCount val="5"/>
                <c:pt idx="0">
                  <c:v>1.2999999999999999E-2</c:v>
                </c:pt>
                <c:pt idx="1">
                  <c:v>6.6000000000000003E-2</c:v>
                </c:pt>
                <c:pt idx="2">
                  <c:v>0.11</c:v>
                </c:pt>
                <c:pt idx="3">
                  <c:v>0.22</c:v>
                </c:pt>
                <c:pt idx="4">
                  <c:v>0.44</c:v>
                </c:pt>
              </c:numCache>
            </c:numRef>
          </c:xVal>
          <c:yVal>
            <c:numRef>
              <c:f>English!$J$11:$J$15</c:f>
              <c:numCache>
                <c:formatCode>General</c:formatCode>
                <c:ptCount val="5"/>
                <c:pt idx="0">
                  <c:v>4.9269999999999996</c:v>
                </c:pt>
                <c:pt idx="1">
                  <c:v>5.6050000000000004</c:v>
                </c:pt>
                <c:pt idx="2">
                  <c:v>6.016</c:v>
                </c:pt>
                <c:pt idx="3">
                  <c:v>6.8840000000000003</c:v>
                </c:pt>
                <c:pt idx="4">
                  <c:v>8.3960000000000008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A5-4163-AD9B-A39C1F9E5C7F}"/>
            </c:ext>
          </c:extLst>
        </c:ser>
        <c:ser>
          <c:idx val="2"/>
          <c:order val="2"/>
          <c:tx>
            <c:v>Power Law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English!$B$11:$B$15</c:f>
              <c:numCache>
                <c:formatCode>0.000</c:formatCode>
                <c:ptCount val="5"/>
                <c:pt idx="0">
                  <c:v>1.2999999999999999E-2</c:v>
                </c:pt>
                <c:pt idx="1">
                  <c:v>6.6000000000000003E-2</c:v>
                </c:pt>
                <c:pt idx="2">
                  <c:v>0.11</c:v>
                </c:pt>
                <c:pt idx="3">
                  <c:v>0.22</c:v>
                </c:pt>
                <c:pt idx="4">
                  <c:v>0.44</c:v>
                </c:pt>
              </c:numCache>
            </c:numRef>
          </c:xVal>
          <c:yVal>
            <c:numRef>
              <c:f>English!$K$11:$K$15</c:f>
              <c:numCache>
                <c:formatCode>0.000</c:formatCode>
                <c:ptCount val="5"/>
                <c:pt idx="0">
                  <c:v>3.61</c:v>
                </c:pt>
                <c:pt idx="1">
                  <c:v>5.43</c:v>
                </c:pt>
                <c:pt idx="2" formatCode="General">
                  <c:v>6.173</c:v>
                </c:pt>
                <c:pt idx="3" formatCode="General">
                  <c:v>7.3479999999999999</c:v>
                </c:pt>
                <c:pt idx="4" formatCode="General">
                  <c:v>8.7460000000000004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A5-4163-AD9B-A39C1F9E5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51248"/>
        <c:axId val="1"/>
      </c:scatterChart>
      <c:valAx>
        <c:axId val="44195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(gal/min)</a:t>
                </a:r>
              </a:p>
            </c:rich>
          </c:tx>
          <c:layout>
            <c:manualLayout>
              <c:xMode val="edge"/>
              <c:yMode val="edge"/>
              <c:x val="0.44288224956063271"/>
              <c:y val="0.923596449320239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dP (psid)</a:t>
                </a:r>
              </a:p>
            </c:rich>
          </c:tx>
          <c:layout>
            <c:manualLayout>
              <c:xMode val="edge"/>
              <c:yMode val="edge"/>
              <c:x val="1.054481546572935E-2"/>
              <c:y val="0.42471957297472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9512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5659050966608"/>
          <c:y val="0.40224766286236691"/>
          <c:w val="0.23725834797891032"/>
          <c:h val="0.143820460644666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66675</xdr:rowOff>
    </xdr:from>
    <xdr:to>
      <xdr:col>6</xdr:col>
      <xdr:colOff>95250</xdr:colOff>
      <xdr:row>62</xdr:row>
      <xdr:rowOff>123825</xdr:rowOff>
    </xdr:to>
    <xdr:sp macro="" textlink="">
      <xdr:nvSpPr>
        <xdr:cNvPr id="1045" name="AutoShape 2" descr="335170815@08022002-0bea">
          <a:extLst>
            <a:ext uri="{FF2B5EF4-FFF2-40B4-BE49-F238E27FC236}">
              <a16:creationId xmlns:a16="http://schemas.microsoft.com/office/drawing/2014/main" id="{DCF59BD4-5F6D-49CE-A511-2733062DED80}"/>
            </a:ext>
          </a:extLst>
        </xdr:cNvPr>
        <xdr:cNvSpPr>
          <a:spLocks noChangeAspect="1" noChangeArrowheads="1"/>
        </xdr:cNvSpPr>
      </xdr:nvSpPr>
      <xdr:spPr bwMode="auto">
        <a:xfrm>
          <a:off x="0" y="7067550"/>
          <a:ext cx="402907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6</xdr:col>
      <xdr:colOff>133350</xdr:colOff>
      <xdr:row>64</xdr:row>
      <xdr:rowOff>9525</xdr:rowOff>
    </xdr:to>
    <xdr:sp macro="" textlink="">
      <xdr:nvSpPr>
        <xdr:cNvPr id="1046" name="AutoShape 3" descr="335170815@08022002-0bf1">
          <a:extLst>
            <a:ext uri="{FF2B5EF4-FFF2-40B4-BE49-F238E27FC236}">
              <a16:creationId xmlns:a16="http://schemas.microsoft.com/office/drawing/2014/main" id="{1137B4CB-A59F-4399-8B1E-96B61CCB0AFE}"/>
            </a:ext>
          </a:extLst>
        </xdr:cNvPr>
        <xdr:cNvSpPr>
          <a:spLocks noChangeAspect="1" noChangeArrowheads="1"/>
        </xdr:cNvSpPr>
      </xdr:nvSpPr>
      <xdr:spPr bwMode="auto">
        <a:xfrm>
          <a:off x="0" y="7324725"/>
          <a:ext cx="406717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400050</xdr:colOff>
      <xdr:row>5</xdr:row>
      <xdr:rowOff>66675</xdr:rowOff>
    </xdr:from>
    <xdr:to>
      <xdr:col>20</xdr:col>
      <xdr:colOff>314325</xdr:colOff>
      <xdr:row>30</xdr:row>
      <xdr:rowOff>85725</xdr:rowOff>
    </xdr:to>
    <xdr:graphicFrame macro="">
      <xdr:nvGraphicFramePr>
        <xdr:cNvPr id="1047" name="Chart 5">
          <a:extLst>
            <a:ext uri="{FF2B5EF4-FFF2-40B4-BE49-F238E27FC236}">
              <a16:creationId xmlns:a16="http://schemas.microsoft.com/office/drawing/2014/main" id="{902DED7C-B469-4FE1-8D8E-8632BB2AC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66675</xdr:rowOff>
    </xdr:from>
    <xdr:to>
      <xdr:col>6</xdr:col>
      <xdr:colOff>95250</xdr:colOff>
      <xdr:row>62</xdr:row>
      <xdr:rowOff>123825</xdr:rowOff>
    </xdr:to>
    <xdr:sp macro="" textlink="">
      <xdr:nvSpPr>
        <xdr:cNvPr id="5142" name="AutoShape 1" descr="335170815@08022002-0bea">
          <a:extLst>
            <a:ext uri="{FF2B5EF4-FFF2-40B4-BE49-F238E27FC236}">
              <a16:creationId xmlns:a16="http://schemas.microsoft.com/office/drawing/2014/main" id="{C7D7EBC8-6C95-48AB-93F9-3E7899D8963E}"/>
            </a:ext>
          </a:extLst>
        </xdr:cNvPr>
        <xdr:cNvSpPr>
          <a:spLocks noChangeAspect="1" noChangeArrowheads="1"/>
        </xdr:cNvSpPr>
      </xdr:nvSpPr>
      <xdr:spPr bwMode="auto">
        <a:xfrm>
          <a:off x="0" y="7067550"/>
          <a:ext cx="402907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6</xdr:col>
      <xdr:colOff>133350</xdr:colOff>
      <xdr:row>64</xdr:row>
      <xdr:rowOff>9525</xdr:rowOff>
    </xdr:to>
    <xdr:sp macro="" textlink="">
      <xdr:nvSpPr>
        <xdr:cNvPr id="5143" name="AutoShape 2" descr="335170815@08022002-0bf1">
          <a:extLst>
            <a:ext uri="{FF2B5EF4-FFF2-40B4-BE49-F238E27FC236}">
              <a16:creationId xmlns:a16="http://schemas.microsoft.com/office/drawing/2014/main" id="{AFA4CB9D-ADEA-486E-8C53-9A1450EF263D}"/>
            </a:ext>
          </a:extLst>
        </xdr:cNvPr>
        <xdr:cNvSpPr>
          <a:spLocks noChangeAspect="1" noChangeArrowheads="1"/>
        </xdr:cNvSpPr>
      </xdr:nvSpPr>
      <xdr:spPr bwMode="auto">
        <a:xfrm>
          <a:off x="0" y="7324725"/>
          <a:ext cx="406717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514350</xdr:colOff>
      <xdr:row>7</xdr:row>
      <xdr:rowOff>114300</xdr:rowOff>
    </xdr:from>
    <xdr:to>
      <xdr:col>22</xdr:col>
      <xdr:colOff>447675</xdr:colOff>
      <xdr:row>33</xdr:row>
      <xdr:rowOff>123825</xdr:rowOff>
    </xdr:to>
    <xdr:graphicFrame macro="">
      <xdr:nvGraphicFramePr>
        <xdr:cNvPr id="5144" name="Chart 3">
          <a:extLst>
            <a:ext uri="{FF2B5EF4-FFF2-40B4-BE49-F238E27FC236}">
              <a16:creationId xmlns:a16="http://schemas.microsoft.com/office/drawing/2014/main" id="{40C5C25C-C364-4C9B-8865-8234D30D2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workbookViewId="0">
      <selection activeCell="D20" sqref="D20"/>
    </sheetView>
  </sheetViews>
  <sheetFormatPr defaultRowHeight="12.75" x14ac:dyDescent="0.2"/>
  <cols>
    <col min="4" max="4" width="12.7109375" customWidth="1"/>
    <col min="5" max="5" width="9.42578125" bestFit="1" customWidth="1"/>
    <col min="6" max="6" width="9.42578125" customWidth="1"/>
    <col min="8" max="8" width="11.5703125" bestFit="1" customWidth="1"/>
    <col min="9" max="9" width="9.5703125" bestFit="1" customWidth="1"/>
    <col min="11" max="11" width="10.42578125" customWidth="1"/>
    <col min="15" max="15" width="9.5703125" bestFit="1" customWidth="1"/>
    <col min="31" max="31" width="10" bestFit="1" customWidth="1"/>
  </cols>
  <sheetData>
    <row r="1" spans="1:11" x14ac:dyDescent="0.2">
      <c r="A1" s="20" t="s">
        <v>13</v>
      </c>
      <c r="B1" s="16"/>
      <c r="C1" s="21">
        <v>9.2455999999999997E-3</v>
      </c>
      <c r="D1" s="126" t="s">
        <v>39</v>
      </c>
    </row>
    <row r="2" spans="1:11" x14ac:dyDescent="0.2">
      <c r="A2" s="20" t="s">
        <v>14</v>
      </c>
      <c r="B2" s="16"/>
      <c r="C2" s="16">
        <v>0.75</v>
      </c>
      <c r="D2" s="126" t="s">
        <v>39</v>
      </c>
    </row>
    <row r="3" spans="1:11" x14ac:dyDescent="0.2">
      <c r="A3" s="20" t="s">
        <v>0</v>
      </c>
      <c r="B3" s="16"/>
      <c r="C3" s="16">
        <v>1400</v>
      </c>
      <c r="D3" s="16" t="s">
        <v>1</v>
      </c>
    </row>
    <row r="4" spans="1:11" x14ac:dyDescent="0.2">
      <c r="A4" s="19" t="s">
        <v>26</v>
      </c>
      <c r="B4" s="1"/>
      <c r="C4">
        <v>9.81</v>
      </c>
      <c r="D4" s="127" t="s">
        <v>40</v>
      </c>
    </row>
    <row r="5" spans="1:11" ht="13.5" thickBot="1" x14ac:dyDescent="0.25">
      <c r="A5" s="19"/>
      <c r="B5" s="1"/>
      <c r="D5" s="1"/>
    </row>
    <row r="6" spans="1:11" ht="13.5" thickBot="1" x14ac:dyDescent="0.25">
      <c r="B6" s="22" t="s">
        <v>10</v>
      </c>
      <c r="C6" s="23"/>
      <c r="D6" s="24"/>
      <c r="E6" s="25" t="s">
        <v>11</v>
      </c>
      <c r="F6" s="26"/>
      <c r="G6" s="27" t="s">
        <v>12</v>
      </c>
      <c r="H6" s="28"/>
      <c r="I6" s="100"/>
      <c r="J6" s="101" t="s">
        <v>19</v>
      </c>
      <c r="K6" s="102"/>
    </row>
    <row r="7" spans="1:11" x14ac:dyDescent="0.2">
      <c r="A7" s="6"/>
      <c r="B7" s="37"/>
      <c r="C7" s="38"/>
      <c r="D7" s="44"/>
      <c r="E7" s="45"/>
      <c r="F7" s="46"/>
      <c r="G7" s="56" t="s">
        <v>16</v>
      </c>
      <c r="H7" s="57" t="s">
        <v>15</v>
      </c>
      <c r="I7" s="100"/>
      <c r="J7" s="103" t="s">
        <v>28</v>
      </c>
      <c r="K7" s="102" t="s">
        <v>21</v>
      </c>
    </row>
    <row r="8" spans="1:11" ht="13.5" thickBot="1" x14ac:dyDescent="0.25">
      <c r="A8" s="6"/>
      <c r="B8" s="39"/>
      <c r="C8" s="40"/>
      <c r="D8" s="47"/>
      <c r="E8" s="48"/>
      <c r="F8" s="49"/>
      <c r="G8" s="58" t="s">
        <v>9</v>
      </c>
      <c r="H8" s="59" t="s">
        <v>17</v>
      </c>
      <c r="I8" s="104"/>
      <c r="J8" s="105" t="s">
        <v>29</v>
      </c>
      <c r="K8" s="106"/>
    </row>
    <row r="9" spans="1:11" x14ac:dyDescent="0.2">
      <c r="A9" s="29" t="s">
        <v>2</v>
      </c>
      <c r="B9" s="75" t="s">
        <v>3</v>
      </c>
      <c r="C9" s="76" t="s">
        <v>6</v>
      </c>
      <c r="D9" s="77" t="s">
        <v>3</v>
      </c>
      <c r="E9" s="78" t="s">
        <v>4</v>
      </c>
      <c r="F9" s="79" t="s">
        <v>24</v>
      </c>
      <c r="G9" s="80" t="s">
        <v>5</v>
      </c>
      <c r="H9" s="81" t="s">
        <v>7</v>
      </c>
      <c r="I9" s="107" t="s">
        <v>20</v>
      </c>
      <c r="J9" s="108" t="s">
        <v>18</v>
      </c>
      <c r="K9" s="109" t="s">
        <v>18</v>
      </c>
    </row>
    <row r="10" spans="1:11" x14ac:dyDescent="0.2">
      <c r="A10" s="30"/>
      <c r="B10" s="85" t="s">
        <v>38</v>
      </c>
      <c r="C10" s="86" t="s">
        <v>41</v>
      </c>
      <c r="D10" s="87" t="s">
        <v>8</v>
      </c>
      <c r="E10" s="88" t="s">
        <v>37</v>
      </c>
      <c r="F10" s="89" t="s">
        <v>27</v>
      </c>
      <c r="G10" s="90" t="s">
        <v>36</v>
      </c>
      <c r="H10" s="91" t="s">
        <v>41</v>
      </c>
      <c r="I10" s="110" t="s">
        <v>8</v>
      </c>
      <c r="J10" s="111" t="s">
        <v>41</v>
      </c>
      <c r="K10" s="112" t="s">
        <v>41</v>
      </c>
    </row>
    <row r="11" spans="1:11" x14ac:dyDescent="0.2">
      <c r="A11" s="31">
        <v>1</v>
      </c>
      <c r="B11" s="41">
        <v>3.0000000000000001E-3</v>
      </c>
      <c r="C11" s="124">
        <v>25000</v>
      </c>
      <c r="D11" s="95">
        <f>B11/3600</f>
        <v>8.3333333333333333E-7</v>
      </c>
      <c r="E11" s="50">
        <f>Q*4/D^2/PI()</f>
        <v>1.241248315288754E-2</v>
      </c>
      <c r="F11" s="52">
        <f>dP/Rho/L/g</f>
        <v>2.4270666472501334</v>
      </c>
      <c r="G11" s="60">
        <f>8*V/D</f>
        <v>10.740229430550784</v>
      </c>
      <c r="H11" s="97">
        <f>dP*D/4/L</f>
        <v>77.046666666666667</v>
      </c>
      <c r="I11" s="113">
        <v>8.3330000000000003E-7</v>
      </c>
      <c r="J11" s="114">
        <v>34082</v>
      </c>
      <c r="K11" s="116">
        <v>24830</v>
      </c>
    </row>
    <row r="12" spans="1:11" x14ac:dyDescent="0.2">
      <c r="A12" s="31">
        <v>2</v>
      </c>
      <c r="B12" s="41">
        <v>1.4999999999999999E-2</v>
      </c>
      <c r="C12" s="124">
        <v>36000</v>
      </c>
      <c r="D12" s="95">
        <f>B12/3600</f>
        <v>4.1666666666666669E-6</v>
      </c>
      <c r="E12" s="50">
        <f>Q*4/D^2/PI()</f>
        <v>6.2062415764437703E-2</v>
      </c>
      <c r="F12" s="52">
        <f>dP/Rho/L/g</f>
        <v>3.4949759720401921</v>
      </c>
      <c r="G12" s="60">
        <f>8*V/D</f>
        <v>53.701147152753919</v>
      </c>
      <c r="H12" s="97">
        <f>dP*D/4/L</f>
        <v>110.9472</v>
      </c>
      <c r="I12" s="113">
        <v>4.1670000000000001E-6</v>
      </c>
      <c r="J12" s="114">
        <v>38869</v>
      </c>
      <c r="K12" s="116">
        <v>37592</v>
      </c>
    </row>
    <row r="13" spans="1:11" x14ac:dyDescent="0.2">
      <c r="A13" s="31">
        <v>3</v>
      </c>
      <c r="B13" s="41">
        <v>2.5000000000000001E-2</v>
      </c>
      <c r="C13" s="124">
        <v>44000</v>
      </c>
      <c r="D13" s="95">
        <f>B13/3600</f>
        <v>6.9444444444444448E-6</v>
      </c>
      <c r="E13" s="50">
        <f>Q*4/D^2/PI()</f>
        <v>0.10343735960739618</v>
      </c>
      <c r="F13" s="52">
        <f>dP/Rho/L/g</f>
        <v>4.2716372991602345</v>
      </c>
      <c r="G13" s="60">
        <f>8*V/D</f>
        <v>89.501911921256536</v>
      </c>
      <c r="H13" s="97">
        <f>dP*D/4/L</f>
        <v>135.60213333333334</v>
      </c>
      <c r="I13" s="113">
        <v>6.9439999999999999E-6</v>
      </c>
      <c r="J13" s="114">
        <v>41794</v>
      </c>
      <c r="K13" s="117">
        <v>42881</v>
      </c>
    </row>
    <row r="14" spans="1:11" x14ac:dyDescent="0.2">
      <c r="A14" s="31">
        <v>4</v>
      </c>
      <c r="B14" s="119">
        <v>0.05</v>
      </c>
      <c r="C14" s="124">
        <v>53000</v>
      </c>
      <c r="D14" s="95">
        <f>B14/3600</f>
        <v>1.388888888888889E-5</v>
      </c>
      <c r="E14" s="50">
        <f>Q*4/D^2/PI()</f>
        <v>0.20687471921479236</v>
      </c>
      <c r="F14" s="52">
        <f>dP/Rho/L/g</f>
        <v>5.1453812921702822</v>
      </c>
      <c r="G14" s="60">
        <f>8*V/D</f>
        <v>179.00382384251307</v>
      </c>
      <c r="H14" s="97">
        <f>dP*D/4/L</f>
        <v>163.33893333333333</v>
      </c>
      <c r="I14" s="113">
        <v>1.3890000000000001E-5</v>
      </c>
      <c r="J14" s="114">
        <v>47996</v>
      </c>
      <c r="K14" s="116">
        <v>51267</v>
      </c>
    </row>
    <row r="15" spans="1:11" ht="13.5" thickBot="1" x14ac:dyDescent="0.25">
      <c r="A15" s="32">
        <v>5</v>
      </c>
      <c r="B15" s="120">
        <v>0.1</v>
      </c>
      <c r="C15" s="125">
        <v>60000</v>
      </c>
      <c r="D15" s="96">
        <f>B15/3600</f>
        <v>2.7777777777777779E-5</v>
      </c>
      <c r="E15" s="54">
        <f>Q*4/D^2/PI()</f>
        <v>0.41374943842958473</v>
      </c>
      <c r="F15" s="55">
        <f>dP/Rho/L/g</f>
        <v>5.8249599534003194</v>
      </c>
      <c r="G15" s="62">
        <f>8*V/D</f>
        <v>358.00764768502614</v>
      </c>
      <c r="H15" s="98">
        <f>dP*D/4/L</f>
        <v>184.91200000000001</v>
      </c>
      <c r="I15" s="115">
        <v>2.7780000000000002E-5</v>
      </c>
      <c r="J15" s="99">
        <v>58840</v>
      </c>
      <c r="K15" s="118">
        <v>61294</v>
      </c>
    </row>
    <row r="16" spans="1:11" x14ac:dyDescent="0.2">
      <c r="A16" s="10"/>
      <c r="B16" s="10"/>
      <c r="C16" s="10"/>
      <c r="D16" s="11"/>
      <c r="E16" s="12"/>
      <c r="F16" s="12"/>
      <c r="G16" s="12"/>
      <c r="H16" s="7"/>
      <c r="J16" s="15"/>
      <c r="K16" s="15"/>
    </row>
    <row r="17" spans="1:17" x14ac:dyDescent="0.2">
      <c r="A17" s="10"/>
      <c r="B17" s="10"/>
      <c r="C17" s="10"/>
      <c r="D17" s="11"/>
      <c r="E17" s="12"/>
      <c r="F17" s="12"/>
      <c r="G17" s="12"/>
      <c r="H17" s="7"/>
      <c r="I17" s="7"/>
      <c r="J17" s="7"/>
      <c r="K17" s="13"/>
      <c r="L17" s="3"/>
      <c r="M17" s="7"/>
      <c r="N17" s="7"/>
    </row>
    <row r="18" spans="1:17" x14ac:dyDescent="0.2">
      <c r="A18" s="10"/>
      <c r="B18" s="128"/>
      <c r="C18" s="128"/>
      <c r="D18" s="11"/>
      <c r="E18" s="12"/>
      <c r="F18" s="12"/>
      <c r="G18" s="12"/>
      <c r="H18" s="7"/>
      <c r="I18" s="7"/>
      <c r="J18" s="7"/>
      <c r="K18" s="13"/>
      <c r="L18" s="3"/>
      <c r="M18" s="7"/>
      <c r="N18" s="7"/>
    </row>
    <row r="19" spans="1:17" x14ac:dyDescent="0.2">
      <c r="A19" s="10"/>
      <c r="B19" s="128"/>
      <c r="C19" s="128"/>
      <c r="D19" s="11"/>
      <c r="E19" s="12"/>
      <c r="F19" s="12"/>
      <c r="G19" s="12"/>
      <c r="H19" s="7"/>
      <c r="I19" s="7"/>
      <c r="J19" s="7"/>
      <c r="K19" s="13"/>
      <c r="L19" s="3"/>
      <c r="M19" s="7"/>
      <c r="N19" s="7"/>
    </row>
    <row r="20" spans="1:17" x14ac:dyDescent="0.2">
      <c r="A20" s="10"/>
      <c r="B20" s="128"/>
      <c r="C20" s="128"/>
      <c r="D20" s="11"/>
      <c r="E20" s="12"/>
      <c r="F20" s="12"/>
      <c r="G20" s="12"/>
      <c r="H20" s="7"/>
      <c r="I20" s="7"/>
      <c r="J20" s="7"/>
      <c r="K20" s="13"/>
      <c r="L20" s="3"/>
      <c r="M20" s="7"/>
      <c r="N20" s="7"/>
    </row>
    <row r="21" spans="1:17" x14ac:dyDescent="0.2">
      <c r="A21" s="10"/>
      <c r="B21" s="128"/>
      <c r="C21" s="128"/>
      <c r="D21" s="12"/>
      <c r="E21" s="12"/>
      <c r="F21" s="12"/>
      <c r="G21" s="7"/>
      <c r="H21" s="7"/>
      <c r="I21" s="7"/>
      <c r="J21" s="13"/>
      <c r="K21" s="3"/>
      <c r="L21" s="7"/>
      <c r="M21" s="7"/>
    </row>
    <row r="22" spans="1:17" x14ac:dyDescent="0.2">
      <c r="A22" s="10"/>
      <c r="B22" s="128"/>
      <c r="C22" s="128"/>
      <c r="D22" s="12"/>
      <c r="E22" s="12"/>
      <c r="F22" s="12"/>
      <c r="G22" s="10"/>
      <c r="H22" s="7"/>
      <c r="I22" s="7"/>
      <c r="J22" s="7"/>
      <c r="K22" s="12"/>
      <c r="L22" s="3"/>
      <c r="M22" s="7"/>
      <c r="N22" s="7"/>
    </row>
    <row r="23" spans="1:17" x14ac:dyDescent="0.2">
      <c r="A23" s="10"/>
      <c r="B23" s="10"/>
      <c r="C23" s="11"/>
      <c r="D23" s="12"/>
      <c r="E23" s="12"/>
      <c r="F23" s="12"/>
      <c r="G23" s="12"/>
      <c r="H23" s="7"/>
      <c r="I23" s="7"/>
      <c r="J23" s="7"/>
      <c r="K23" s="12"/>
      <c r="L23" s="3"/>
      <c r="M23" s="7"/>
      <c r="N23" s="7"/>
    </row>
    <row r="24" spans="1:17" x14ac:dyDescent="0.2">
      <c r="A24" s="10"/>
      <c r="B24" s="10"/>
      <c r="C24" s="11"/>
      <c r="D24" s="2"/>
      <c r="E24" s="2"/>
      <c r="F24" s="2"/>
      <c r="G24" s="12"/>
      <c r="H24" s="7"/>
      <c r="I24" s="7"/>
      <c r="J24" s="3"/>
      <c r="K24" s="7"/>
      <c r="L24" s="3"/>
      <c r="M24" s="7"/>
      <c r="N24" s="7"/>
    </row>
    <row r="25" spans="1:17" x14ac:dyDescent="0.2">
      <c r="A25" s="10"/>
      <c r="B25" s="10"/>
      <c r="C25" s="11"/>
      <c r="D25" s="2"/>
      <c r="E25" s="2"/>
      <c r="F25" s="2"/>
      <c r="G25" s="4"/>
      <c r="H25" s="7"/>
      <c r="I25" s="7"/>
      <c r="J25" s="7"/>
      <c r="K25" s="3"/>
      <c r="L25" s="7"/>
      <c r="M25" s="3"/>
      <c r="N25" s="7"/>
      <c r="O25" s="7"/>
    </row>
    <row r="26" spans="1:17" x14ac:dyDescent="0.2">
      <c r="A26" s="10"/>
      <c r="B26" s="10"/>
      <c r="C26" s="11"/>
      <c r="D26" s="12"/>
      <c r="E26" s="2"/>
      <c r="F26" s="2"/>
      <c r="G26" s="4"/>
      <c r="H26" s="12"/>
      <c r="I26" s="7"/>
      <c r="J26" s="7"/>
      <c r="K26" s="7"/>
      <c r="L26" s="3"/>
      <c r="M26" s="7"/>
      <c r="N26" s="3"/>
      <c r="O26" s="7"/>
      <c r="P26" s="7"/>
    </row>
    <row r="27" spans="1:17" x14ac:dyDescent="0.2">
      <c r="A27" s="10"/>
      <c r="B27" s="10"/>
      <c r="C27" s="11"/>
      <c r="D27" s="12"/>
      <c r="E27" s="2"/>
      <c r="F27" s="2"/>
      <c r="G27" s="4"/>
      <c r="H27" s="12"/>
      <c r="I27" s="7"/>
      <c r="J27" s="7"/>
      <c r="K27" s="7"/>
      <c r="L27" s="3"/>
      <c r="M27" s="7"/>
      <c r="N27" s="3"/>
      <c r="O27" s="3"/>
      <c r="P27" s="3"/>
    </row>
    <row r="28" spans="1:17" x14ac:dyDescent="0.2">
      <c r="A28" s="10"/>
      <c r="B28" s="10"/>
      <c r="C28" s="11"/>
      <c r="D28" s="12"/>
      <c r="E28" s="2"/>
      <c r="F28" s="2"/>
      <c r="G28" s="4"/>
      <c r="H28" s="12"/>
      <c r="I28" s="7"/>
      <c r="J28" s="7"/>
      <c r="K28" s="7"/>
      <c r="L28" s="3"/>
      <c r="M28" s="7"/>
      <c r="N28" s="3"/>
      <c r="O28" s="3"/>
      <c r="P28" s="3"/>
    </row>
    <row r="29" spans="1:17" x14ac:dyDescent="0.2">
      <c r="A29" s="10"/>
      <c r="B29" s="10"/>
      <c r="C29" s="11"/>
      <c r="D29" s="12"/>
      <c r="E29" s="2"/>
      <c r="F29" s="2"/>
      <c r="G29" s="4"/>
      <c r="H29" s="12"/>
      <c r="I29" s="7"/>
      <c r="J29" s="7"/>
      <c r="K29" s="7"/>
      <c r="L29" s="3"/>
      <c r="M29" s="7"/>
      <c r="N29" s="3"/>
      <c r="O29" s="3"/>
      <c r="P29" s="3"/>
    </row>
    <row r="30" spans="1:17" x14ac:dyDescent="0.2">
      <c r="A30" s="10"/>
      <c r="B30" s="9"/>
      <c r="C30" s="8"/>
      <c r="D30" s="8"/>
      <c r="E30" s="4"/>
      <c r="F30" s="4"/>
      <c r="G30" s="12"/>
      <c r="H30" s="7"/>
      <c r="I30" s="7"/>
      <c r="J30" s="7"/>
      <c r="K30" s="3"/>
      <c r="L30" s="7"/>
      <c r="M30" s="3"/>
      <c r="N30" s="3"/>
      <c r="O30" s="3"/>
    </row>
    <row r="31" spans="1:17" x14ac:dyDescent="0.2">
      <c r="A31" s="10"/>
      <c r="B31" s="10"/>
      <c r="C31" s="10"/>
      <c r="D31" s="11"/>
      <c r="E31" s="12"/>
      <c r="F31" s="12"/>
      <c r="G31" s="12"/>
      <c r="H31" s="4"/>
      <c r="I31" s="12"/>
      <c r="J31" s="7"/>
      <c r="K31" s="7"/>
      <c r="L31" s="7"/>
      <c r="M31" s="3"/>
      <c r="N31" s="7"/>
      <c r="O31" s="3"/>
      <c r="P31" s="3"/>
      <c r="Q31" s="3"/>
    </row>
    <row r="32" spans="1:17" x14ac:dyDescent="0.2">
      <c r="A32" s="10"/>
      <c r="B32" s="10"/>
      <c r="C32" s="10"/>
      <c r="D32" s="11"/>
      <c r="E32" s="18"/>
      <c r="F32" s="18"/>
      <c r="G32" s="17"/>
      <c r="H32" s="4"/>
      <c r="I32" s="12"/>
      <c r="J32" s="7"/>
      <c r="K32" s="7"/>
      <c r="L32" s="7"/>
      <c r="M32" s="3"/>
      <c r="N32" s="7"/>
      <c r="O32" s="3"/>
      <c r="P32" s="3"/>
      <c r="Q32" s="3"/>
    </row>
    <row r="33" spans="1:17" x14ac:dyDescent="0.2">
      <c r="A33" s="5"/>
      <c r="B33" s="5"/>
      <c r="C33" s="5"/>
      <c r="D33" s="14"/>
      <c r="E33" s="18"/>
      <c r="F33" s="18"/>
      <c r="G33" s="17"/>
      <c r="H33" s="4"/>
      <c r="I33" s="12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5"/>
      <c r="B34" s="5"/>
      <c r="C34" s="5"/>
      <c r="D34" s="14"/>
      <c r="E34" s="18"/>
      <c r="F34" s="18"/>
      <c r="G34" s="17"/>
      <c r="H34" s="4"/>
      <c r="I34" s="12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5"/>
      <c r="B35" s="5"/>
      <c r="C35" s="5"/>
      <c r="D35" s="14"/>
      <c r="E35" s="18"/>
      <c r="F35" s="18"/>
      <c r="G35" s="17"/>
      <c r="H35" s="4"/>
      <c r="I35" s="12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5"/>
      <c r="B36" s="5"/>
      <c r="C36" s="5"/>
      <c r="D36" s="14"/>
      <c r="E36" s="18"/>
      <c r="F36" s="18"/>
      <c r="G36" s="17"/>
      <c r="H36" s="2"/>
      <c r="I36" s="12"/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s="5"/>
      <c r="B37" s="5"/>
      <c r="C37" s="5"/>
      <c r="D37" s="14"/>
      <c r="E37" s="2"/>
      <c r="F37" s="2"/>
      <c r="G37" s="12"/>
      <c r="H37" s="2"/>
      <c r="I37" s="2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5"/>
      <c r="B38" s="5"/>
      <c r="C38" s="5"/>
      <c r="D38" s="14"/>
      <c r="E38" s="2"/>
      <c r="F38" s="2"/>
      <c r="G38" s="12"/>
      <c r="H38" s="2"/>
      <c r="I38" s="2"/>
      <c r="J38" s="3"/>
      <c r="K38" s="3"/>
      <c r="L38" s="3"/>
      <c r="M38" s="3"/>
      <c r="N38" s="3"/>
      <c r="O38" s="3"/>
      <c r="P38" s="3"/>
      <c r="Q38" s="3"/>
    </row>
    <row r="39" spans="1:17" x14ac:dyDescent="0.2">
      <c r="A39" s="5"/>
      <c r="B39" s="5"/>
      <c r="C39" s="5"/>
      <c r="D39" s="14"/>
      <c r="E39" s="2"/>
      <c r="F39" s="2"/>
      <c r="G39" s="12"/>
      <c r="H39" s="2"/>
      <c r="I39" s="2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5"/>
      <c r="B40" s="5"/>
      <c r="C40" s="5"/>
      <c r="D40" s="14"/>
      <c r="E40" s="2"/>
      <c r="F40" s="2"/>
      <c r="G40" s="12"/>
      <c r="H40" s="2"/>
      <c r="I40" s="2"/>
      <c r="J40" s="3"/>
      <c r="K40" s="3"/>
      <c r="L40" s="3"/>
      <c r="M40" s="3"/>
      <c r="N40" s="3"/>
      <c r="O40" s="3"/>
      <c r="P40" s="3"/>
      <c r="Q40" s="3"/>
    </row>
    <row r="41" spans="1:17" x14ac:dyDescent="0.2">
      <c r="A41" s="5"/>
      <c r="B41" s="5"/>
      <c r="C41" s="5"/>
      <c r="D41" s="14"/>
      <c r="E41" s="2"/>
      <c r="F41" s="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5"/>
      <c r="B42" s="5"/>
      <c r="C42" s="5"/>
      <c r="D42" s="14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</row>
    <row r="43" spans="1:17" x14ac:dyDescent="0.2">
      <c r="A43" s="5"/>
      <c r="B43" s="5"/>
      <c r="C43" s="5"/>
      <c r="D43" s="14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5"/>
      <c r="B44" s="5"/>
      <c r="C44" s="5"/>
      <c r="D44" s="14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</row>
    <row r="45" spans="1:17" x14ac:dyDescent="0.2">
      <c r="A45" s="5"/>
      <c r="B45" s="5"/>
      <c r="C45" s="5"/>
      <c r="D45" s="14"/>
      <c r="E45" s="2"/>
      <c r="F45" s="2"/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5"/>
      <c r="B46" s="5"/>
      <c r="C46" s="5"/>
      <c r="D46" s="14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</row>
    <row r="47" spans="1:17" x14ac:dyDescent="0.2">
      <c r="A47" s="5"/>
      <c r="B47" s="5"/>
      <c r="C47" s="5"/>
      <c r="D47" s="14"/>
      <c r="E47" s="2"/>
      <c r="F47" s="2"/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5"/>
      <c r="B48" s="5"/>
      <c r="C48" s="5"/>
      <c r="D48" s="14"/>
      <c r="E48" s="2"/>
      <c r="F48" s="2"/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</row>
    <row r="49" spans="1:17" x14ac:dyDescent="0.2">
      <c r="A49" s="5"/>
      <c r="B49" s="5"/>
      <c r="C49" s="5"/>
      <c r="D49" s="14"/>
      <c r="E49" s="2"/>
      <c r="F49" s="2"/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5"/>
      <c r="B50" s="5"/>
      <c r="C50" s="5"/>
      <c r="D50" s="14"/>
      <c r="E50" s="2"/>
      <c r="F50" s="2"/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</row>
    <row r="51" spans="1:17" x14ac:dyDescent="0.2">
      <c r="A51" s="5"/>
      <c r="B51" s="5"/>
      <c r="C51" s="5"/>
      <c r="D51" s="14"/>
      <c r="E51" s="2"/>
      <c r="F51" s="2"/>
      <c r="G51" s="2"/>
      <c r="H51" s="2"/>
      <c r="I51" s="2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5"/>
      <c r="B52" s="5"/>
      <c r="C52" s="5"/>
      <c r="D52" s="14"/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</row>
    <row r="53" spans="1:17" x14ac:dyDescent="0.2">
      <c r="A53" s="5"/>
      <c r="B53" s="5"/>
      <c r="C53" s="5"/>
      <c r="D53" s="14"/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5"/>
      <c r="B54" s="5"/>
      <c r="C54" s="5"/>
      <c r="D54" s="14"/>
      <c r="E54" s="2"/>
      <c r="F54" s="2"/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</row>
    <row r="55" spans="1:17" x14ac:dyDescent="0.2">
      <c r="A55" s="5"/>
      <c r="B55" s="5"/>
      <c r="C55" s="5"/>
      <c r="D55" s="14"/>
      <c r="E55" s="2"/>
      <c r="F55" s="2"/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5"/>
      <c r="B56" s="5"/>
      <c r="C56" s="5"/>
      <c r="D56" s="14"/>
      <c r="E56" s="2"/>
      <c r="F56" s="2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</row>
    <row r="57" spans="1:17" x14ac:dyDescent="0.2">
      <c r="A57" s="5"/>
      <c r="B57" s="5"/>
      <c r="C57" s="5"/>
      <c r="D57" s="14"/>
      <c r="E57" s="2"/>
      <c r="F57" s="2"/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5"/>
      <c r="B58" s="5"/>
      <c r="C58" s="5"/>
      <c r="D58" s="14"/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</row>
    <row r="59" spans="1:17" x14ac:dyDescent="0.2">
      <c r="A59" s="5"/>
      <c r="B59" s="5"/>
      <c r="C59" s="5"/>
      <c r="D59" s="14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5"/>
      <c r="B60" s="5"/>
      <c r="C60" s="5"/>
      <c r="D60" s="14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</row>
    <row r="61" spans="1:17" x14ac:dyDescent="0.2">
      <c r="A61" s="5"/>
      <c r="B61" s="5"/>
      <c r="C61" s="5"/>
      <c r="D61" s="14"/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5"/>
      <c r="B62" s="5"/>
      <c r="C62" s="5"/>
      <c r="D62" s="14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</row>
    <row r="63" spans="1:17" x14ac:dyDescent="0.2">
      <c r="A63" s="5"/>
      <c r="B63" s="5"/>
      <c r="C63" s="5"/>
      <c r="D63" s="14"/>
      <c r="E63" s="2"/>
      <c r="F63" s="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5"/>
      <c r="B64" s="5"/>
      <c r="C64" s="5"/>
      <c r="D64" s="14"/>
      <c r="E64" s="2"/>
      <c r="F64" s="2"/>
      <c r="G64" s="2"/>
      <c r="H64" s="2"/>
      <c r="I64" s="2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5"/>
      <c r="B65" s="5"/>
      <c r="C65" s="5"/>
      <c r="D65" s="14"/>
      <c r="E65" s="2"/>
      <c r="F65" s="2"/>
      <c r="G65" s="2"/>
      <c r="H65" s="2"/>
      <c r="I65" s="2"/>
      <c r="J65" s="3"/>
      <c r="K65" s="3"/>
      <c r="L65" s="3"/>
      <c r="M65" s="3"/>
      <c r="N65" s="3"/>
      <c r="O65" s="3"/>
      <c r="P65" s="3"/>
      <c r="Q65" s="3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showGridLines="0" workbookViewId="0">
      <selection activeCell="H20" sqref="H20"/>
    </sheetView>
  </sheetViews>
  <sheetFormatPr defaultRowHeight="12.75" x14ac:dyDescent="0.2"/>
  <cols>
    <col min="4" max="4" width="12.7109375" customWidth="1"/>
    <col min="5" max="5" width="9.42578125" bestFit="1" customWidth="1"/>
    <col min="6" max="6" width="9.42578125" customWidth="1"/>
    <col min="8" max="8" width="11.5703125" bestFit="1" customWidth="1"/>
    <col min="9" max="9" width="9.5703125" bestFit="1" customWidth="1"/>
    <col min="11" max="11" width="9.5703125" bestFit="1" customWidth="1"/>
    <col min="31" max="31" width="10" bestFit="1" customWidth="1"/>
  </cols>
  <sheetData>
    <row r="1" spans="1:11" x14ac:dyDescent="0.2">
      <c r="A1" s="20" t="s">
        <v>13</v>
      </c>
      <c r="B1" s="16"/>
      <c r="C1" s="21">
        <v>0.36399999999999999</v>
      </c>
      <c r="D1" s="16" t="s">
        <v>34</v>
      </c>
    </row>
    <row r="2" spans="1:11" x14ac:dyDescent="0.2">
      <c r="A2" s="20" t="s">
        <v>14</v>
      </c>
      <c r="B2" s="16"/>
      <c r="C2" s="16">
        <v>2.5</v>
      </c>
      <c r="D2" s="16" t="s">
        <v>35</v>
      </c>
    </row>
    <row r="3" spans="1:11" x14ac:dyDescent="0.2">
      <c r="A3" s="20" t="s">
        <v>0</v>
      </c>
      <c r="B3" s="16"/>
      <c r="C3" s="16">
        <v>87.4</v>
      </c>
      <c r="D3" s="16" t="s">
        <v>22</v>
      </c>
    </row>
    <row r="4" spans="1:11" x14ac:dyDescent="0.2">
      <c r="A4" s="20"/>
      <c r="B4" s="16"/>
      <c r="C4" s="16"/>
      <c r="D4" s="16"/>
    </row>
    <row r="5" spans="1:11" ht="13.5" thickBot="1" x14ac:dyDescent="0.25"/>
    <row r="6" spans="1:11" ht="13.5" thickBot="1" x14ac:dyDescent="0.25">
      <c r="A6" s="1"/>
      <c r="B6" s="22" t="s">
        <v>10</v>
      </c>
      <c r="C6" s="23"/>
      <c r="D6" s="24"/>
      <c r="E6" s="25" t="s">
        <v>11</v>
      </c>
      <c r="F6" s="26"/>
      <c r="G6" s="27" t="s">
        <v>12</v>
      </c>
      <c r="H6" s="28"/>
      <c r="I6" s="64"/>
      <c r="J6" s="70" t="s">
        <v>19</v>
      </c>
      <c r="K6" s="65"/>
    </row>
    <row r="7" spans="1:11" x14ac:dyDescent="0.2">
      <c r="A7" s="6"/>
      <c r="B7" s="37"/>
      <c r="C7" s="38"/>
      <c r="D7" s="44"/>
      <c r="E7" s="45"/>
      <c r="F7" s="46"/>
      <c r="G7" s="56" t="s">
        <v>16</v>
      </c>
      <c r="H7" s="57" t="s">
        <v>15</v>
      </c>
      <c r="I7" s="64"/>
      <c r="J7" s="71" t="s">
        <v>28</v>
      </c>
      <c r="K7" s="65" t="s">
        <v>21</v>
      </c>
    </row>
    <row r="8" spans="1:11" ht="13.5" thickBot="1" x14ac:dyDescent="0.25">
      <c r="A8" s="6"/>
      <c r="B8" s="39"/>
      <c r="C8" s="40"/>
      <c r="D8" s="47"/>
      <c r="E8" s="48"/>
      <c r="F8" s="49"/>
      <c r="G8" s="58" t="s">
        <v>9</v>
      </c>
      <c r="H8" s="59" t="s">
        <v>17</v>
      </c>
      <c r="I8" s="66"/>
      <c r="J8" s="72" t="s">
        <v>29</v>
      </c>
      <c r="K8" s="67"/>
    </row>
    <row r="9" spans="1:11" x14ac:dyDescent="0.2">
      <c r="A9" s="33" t="s">
        <v>2</v>
      </c>
      <c r="B9" s="75" t="s">
        <v>3</v>
      </c>
      <c r="C9" s="76" t="s">
        <v>6</v>
      </c>
      <c r="D9" s="77" t="s">
        <v>3</v>
      </c>
      <c r="E9" s="78" t="s">
        <v>4</v>
      </c>
      <c r="F9" s="79" t="s">
        <v>24</v>
      </c>
      <c r="G9" s="80" t="s">
        <v>5</v>
      </c>
      <c r="H9" s="81" t="s">
        <v>7</v>
      </c>
      <c r="I9" s="82" t="s">
        <v>20</v>
      </c>
      <c r="J9" s="83" t="s">
        <v>18</v>
      </c>
      <c r="K9" s="84" t="s">
        <v>18</v>
      </c>
    </row>
    <row r="10" spans="1:11" x14ac:dyDescent="0.2">
      <c r="A10" s="34"/>
      <c r="B10" s="85" t="s">
        <v>30</v>
      </c>
      <c r="C10" s="86" t="s">
        <v>23</v>
      </c>
      <c r="D10" s="87" t="s">
        <v>33</v>
      </c>
      <c r="E10" s="88" t="s">
        <v>31</v>
      </c>
      <c r="F10" s="89" t="s">
        <v>25</v>
      </c>
      <c r="G10" s="90" t="s">
        <v>36</v>
      </c>
      <c r="H10" s="91" t="s">
        <v>32</v>
      </c>
      <c r="I10" s="92" t="str">
        <f t="shared" ref="I10:I15" si="0">B10</f>
        <v>gal/min</v>
      </c>
      <c r="J10" s="93" t="s">
        <v>23</v>
      </c>
      <c r="K10" s="94" t="s">
        <v>23</v>
      </c>
    </row>
    <row r="11" spans="1:11" x14ac:dyDescent="0.2">
      <c r="A11" s="35">
        <v>1</v>
      </c>
      <c r="B11" s="119">
        <v>1.2999999999999999E-2</v>
      </c>
      <c r="C11" s="42">
        <v>3.6</v>
      </c>
      <c r="D11" s="51">
        <f>B11/448.83102</f>
        <v>2.8964129974795411E-5</v>
      </c>
      <c r="E11" s="50">
        <f>Q*4/D^2/PI()*144</f>
        <v>4.0080241633236001E-2</v>
      </c>
      <c r="F11" s="52">
        <f>144*dP/Rho/L</f>
        <v>2.3725400457665904</v>
      </c>
      <c r="G11" s="60">
        <f>8*V/D*12</f>
        <v>10.570613177996307</v>
      </c>
      <c r="H11" s="61">
        <f>dP*D/4/L/12</f>
        <v>1.0919999999999999E-2</v>
      </c>
      <c r="I11" s="121">
        <f t="shared" si="0"/>
        <v>1.2999999999999999E-2</v>
      </c>
      <c r="J11" s="73">
        <v>4.9269999999999996</v>
      </c>
      <c r="K11" s="123">
        <v>3.61</v>
      </c>
    </row>
    <row r="12" spans="1:11" x14ac:dyDescent="0.2">
      <c r="A12" s="35">
        <v>2</v>
      </c>
      <c r="B12" s="119">
        <v>6.6000000000000003E-2</v>
      </c>
      <c r="C12" s="42">
        <v>5.2</v>
      </c>
      <c r="D12" s="51">
        <f>B12/448.83102</f>
        <v>1.4704865987203824E-4</v>
      </c>
      <c r="E12" s="50">
        <f>Q*4/D^2/PI()*144</f>
        <v>0.20348430367642892</v>
      </c>
      <c r="F12" s="52">
        <f>144*dP/Rho/L</f>
        <v>3.4270022883295197</v>
      </c>
      <c r="G12" s="60">
        <f>8*V/D*12</f>
        <v>53.666189980596641</v>
      </c>
      <c r="H12" s="61">
        <f>dP*D/4/L/12</f>
        <v>1.5773333333333334E-2</v>
      </c>
      <c r="I12" s="121">
        <f t="shared" si="0"/>
        <v>6.6000000000000003E-2</v>
      </c>
      <c r="J12" s="73">
        <v>5.6050000000000004</v>
      </c>
      <c r="K12" s="123">
        <v>5.43</v>
      </c>
    </row>
    <row r="13" spans="1:11" x14ac:dyDescent="0.2">
      <c r="A13" s="35">
        <v>3</v>
      </c>
      <c r="B13" s="119">
        <v>0.11</v>
      </c>
      <c r="C13" s="42">
        <v>6.4</v>
      </c>
      <c r="D13" s="51">
        <f>B13/448.83102</f>
        <v>2.4508109978673044E-4</v>
      </c>
      <c r="E13" s="50">
        <f>Q*4/D^2/PI()*144</f>
        <v>0.33914050612738156</v>
      </c>
      <c r="F13" s="52">
        <f>144*dP/Rho/L</f>
        <v>4.2178489702517163</v>
      </c>
      <c r="G13" s="60">
        <f>8*V/D*12</f>
        <v>89.443649967661074</v>
      </c>
      <c r="H13" s="61">
        <f>dP*D/4/L/12</f>
        <v>1.9413333333333335E-2</v>
      </c>
      <c r="I13" s="121">
        <f t="shared" si="0"/>
        <v>0.11</v>
      </c>
      <c r="J13" s="73">
        <v>6.016</v>
      </c>
      <c r="K13" s="68">
        <v>6.173</v>
      </c>
    </row>
    <row r="14" spans="1:11" x14ac:dyDescent="0.2">
      <c r="A14" s="35">
        <v>4</v>
      </c>
      <c r="B14" s="119">
        <v>0.22</v>
      </c>
      <c r="C14" s="42">
        <v>7.7</v>
      </c>
      <c r="D14" s="51">
        <f>B14/448.83102</f>
        <v>4.9016219957346088E-4</v>
      </c>
      <c r="E14" s="50">
        <f>Q*4/D^2/PI()*144</f>
        <v>0.67828101225476312</v>
      </c>
      <c r="F14" s="52">
        <f>144*dP/Rho/L</f>
        <v>5.0745995423340959</v>
      </c>
      <c r="G14" s="60">
        <f>8*V/D*12</f>
        <v>178.88729993532215</v>
      </c>
      <c r="H14" s="61">
        <f>dP*D/4/L/12</f>
        <v>2.3356666666666664E-2</v>
      </c>
      <c r="I14" s="121">
        <f t="shared" si="0"/>
        <v>0.22</v>
      </c>
      <c r="J14" s="73">
        <v>6.8840000000000003</v>
      </c>
      <c r="K14" s="68">
        <v>7.3479999999999999</v>
      </c>
    </row>
    <row r="15" spans="1:11" ht="13.5" thickBot="1" x14ac:dyDescent="0.25">
      <c r="A15" s="36">
        <v>5</v>
      </c>
      <c r="B15" s="120">
        <v>0.44</v>
      </c>
      <c r="C15" s="43">
        <v>8.6999999999999993</v>
      </c>
      <c r="D15" s="53">
        <f>B15/448.83102</f>
        <v>9.8032439914692176E-4</v>
      </c>
      <c r="E15" s="54">
        <f>Q*4/D^2/PI()*144</f>
        <v>1.3565620245095262</v>
      </c>
      <c r="F15" s="55">
        <f>144*dP/Rho/L</f>
        <v>5.7336384439359263</v>
      </c>
      <c r="G15" s="62">
        <f>8*V/D*12</f>
        <v>357.77459987064429</v>
      </c>
      <c r="H15" s="63">
        <f>dP*D/4/L/12</f>
        <v>2.6389999999999997E-2</v>
      </c>
      <c r="I15" s="122">
        <f t="shared" si="0"/>
        <v>0.44</v>
      </c>
      <c r="J15" s="74">
        <v>8.3960000000000008</v>
      </c>
      <c r="K15" s="69">
        <v>8.7460000000000004</v>
      </c>
    </row>
    <row r="16" spans="1:11" x14ac:dyDescent="0.2">
      <c r="A16" s="10"/>
      <c r="B16" s="10"/>
      <c r="C16" s="10"/>
      <c r="D16" s="11"/>
      <c r="E16" s="12"/>
      <c r="F16" s="12"/>
      <c r="G16" s="12"/>
      <c r="H16" s="7"/>
      <c r="K16" s="15"/>
    </row>
    <row r="17" spans="1:17" x14ac:dyDescent="0.2">
      <c r="A17" s="10"/>
      <c r="B17" s="10"/>
      <c r="C17" s="10"/>
      <c r="D17" s="11"/>
      <c r="E17" s="12"/>
      <c r="F17" s="12"/>
      <c r="G17" s="12"/>
      <c r="H17" s="7"/>
      <c r="I17" s="7"/>
      <c r="J17" s="7"/>
      <c r="K17" s="13"/>
      <c r="L17" s="3"/>
      <c r="M17" s="7"/>
      <c r="N17" s="7"/>
    </row>
    <row r="18" spans="1:17" x14ac:dyDescent="0.2">
      <c r="A18" s="10"/>
      <c r="B18" s="11"/>
      <c r="C18" s="11"/>
      <c r="D18" s="11"/>
      <c r="E18" s="12"/>
      <c r="F18" s="12"/>
      <c r="G18" s="12"/>
      <c r="H18" s="7"/>
      <c r="I18" s="7"/>
      <c r="J18" s="7"/>
      <c r="K18" s="13"/>
      <c r="L18" s="3"/>
      <c r="M18" s="7"/>
      <c r="N18" s="7"/>
    </row>
    <row r="19" spans="1:17" x14ac:dyDescent="0.2">
      <c r="A19" s="10"/>
      <c r="B19" s="11"/>
      <c r="C19" s="11"/>
      <c r="D19" s="11"/>
      <c r="E19" s="12"/>
      <c r="F19" s="12"/>
      <c r="G19" s="12"/>
      <c r="H19" s="7"/>
      <c r="I19" s="7"/>
      <c r="J19" s="7"/>
      <c r="K19" s="13"/>
      <c r="L19" s="3"/>
      <c r="M19" s="7"/>
      <c r="N19" s="7"/>
    </row>
    <row r="20" spans="1:17" x14ac:dyDescent="0.2">
      <c r="A20" s="10"/>
      <c r="B20" s="11"/>
      <c r="C20" s="11"/>
      <c r="D20" s="11"/>
      <c r="E20" s="12"/>
      <c r="F20" s="12"/>
      <c r="G20" s="12"/>
      <c r="H20" s="7"/>
      <c r="I20" s="7"/>
      <c r="J20" s="7"/>
      <c r="K20" s="13"/>
      <c r="L20" s="3"/>
      <c r="M20" s="7"/>
      <c r="N20" s="7"/>
    </row>
    <row r="21" spans="1:17" x14ac:dyDescent="0.2">
      <c r="A21" s="10"/>
      <c r="B21" s="11"/>
      <c r="C21" s="11"/>
      <c r="D21" s="12"/>
      <c r="E21" s="12"/>
      <c r="F21" s="12"/>
      <c r="G21" s="7"/>
      <c r="H21" s="7"/>
      <c r="I21" s="7"/>
      <c r="J21" s="13"/>
      <c r="K21" s="3"/>
      <c r="L21" s="7"/>
      <c r="M21" s="7"/>
    </row>
    <row r="22" spans="1:17" x14ac:dyDescent="0.2">
      <c r="A22" s="10"/>
      <c r="B22" s="11"/>
      <c r="C22" s="11"/>
      <c r="D22" s="12"/>
      <c r="E22" s="12"/>
      <c r="F22" s="12"/>
      <c r="G22" s="10"/>
      <c r="H22" s="7"/>
      <c r="I22" s="7"/>
      <c r="J22" s="7"/>
      <c r="K22" s="12"/>
      <c r="L22" s="3"/>
      <c r="M22" s="7"/>
      <c r="N22" s="7"/>
    </row>
    <row r="23" spans="1:17" x14ac:dyDescent="0.2">
      <c r="A23" s="10"/>
      <c r="B23" s="10"/>
      <c r="C23" s="11"/>
      <c r="D23" s="12"/>
      <c r="E23" s="12"/>
      <c r="F23" s="12"/>
      <c r="G23" s="12"/>
      <c r="H23" s="7"/>
      <c r="I23" s="7"/>
      <c r="J23" s="7"/>
      <c r="K23" s="12"/>
      <c r="L23" s="3"/>
      <c r="M23" s="7"/>
      <c r="N23" s="7"/>
    </row>
    <row r="24" spans="1:17" x14ac:dyDescent="0.2">
      <c r="A24" s="10"/>
      <c r="B24" s="10"/>
      <c r="C24" s="11"/>
      <c r="D24" s="2"/>
      <c r="E24" s="2"/>
      <c r="F24" s="2"/>
      <c r="G24" s="12"/>
      <c r="H24" s="7"/>
      <c r="I24" s="7"/>
      <c r="J24" s="3"/>
      <c r="K24" s="7"/>
      <c r="L24" s="3"/>
      <c r="M24" s="7"/>
      <c r="N24" s="7"/>
    </row>
    <row r="25" spans="1:17" x14ac:dyDescent="0.2">
      <c r="A25" s="10"/>
      <c r="B25" s="10"/>
      <c r="C25" s="11"/>
      <c r="D25" s="2"/>
      <c r="E25" s="2"/>
      <c r="F25" s="2"/>
      <c r="G25" s="4"/>
      <c r="H25" s="7"/>
      <c r="I25" s="7"/>
      <c r="J25" s="7"/>
      <c r="K25" s="3"/>
      <c r="L25" s="7"/>
      <c r="M25" s="3"/>
      <c r="N25" s="7"/>
      <c r="O25" s="7"/>
    </row>
    <row r="26" spans="1:17" x14ac:dyDescent="0.2">
      <c r="A26" s="10"/>
      <c r="B26" s="10"/>
      <c r="C26" s="11"/>
      <c r="D26" s="12"/>
      <c r="E26" s="2"/>
      <c r="F26" s="2"/>
      <c r="G26" s="4"/>
      <c r="H26" s="12"/>
      <c r="I26" s="7"/>
      <c r="J26" s="7"/>
      <c r="K26" s="7"/>
      <c r="L26" s="3"/>
      <c r="M26" s="7"/>
      <c r="N26" s="3"/>
      <c r="O26" s="7"/>
      <c r="P26" s="7"/>
    </row>
    <row r="27" spans="1:17" x14ac:dyDescent="0.2">
      <c r="A27" s="10"/>
      <c r="B27" s="10"/>
      <c r="C27" s="11"/>
      <c r="D27" s="12"/>
      <c r="E27" s="2"/>
      <c r="F27" s="2"/>
      <c r="G27" s="4"/>
      <c r="H27" s="12"/>
      <c r="I27" s="7"/>
      <c r="J27" s="7"/>
      <c r="K27" s="7"/>
      <c r="L27" s="3"/>
      <c r="M27" s="7"/>
      <c r="N27" s="3"/>
      <c r="O27" s="3"/>
      <c r="P27" s="3"/>
    </row>
    <row r="28" spans="1:17" x14ac:dyDescent="0.2">
      <c r="A28" s="10"/>
      <c r="B28" s="10"/>
      <c r="C28" s="11"/>
      <c r="D28" s="12"/>
      <c r="E28" s="2"/>
      <c r="F28" s="2"/>
      <c r="G28" s="4"/>
      <c r="H28" s="12"/>
      <c r="I28" s="7"/>
      <c r="J28" s="7"/>
      <c r="K28" s="7"/>
      <c r="L28" s="3"/>
      <c r="M28" s="7"/>
      <c r="N28" s="3"/>
      <c r="O28" s="3"/>
      <c r="P28" s="3"/>
    </row>
    <row r="29" spans="1:17" x14ac:dyDescent="0.2">
      <c r="A29" s="10"/>
      <c r="B29" s="10"/>
      <c r="C29" s="11"/>
      <c r="D29" s="12"/>
      <c r="E29" s="2"/>
      <c r="F29" s="2"/>
      <c r="G29" s="4"/>
      <c r="H29" s="12"/>
      <c r="I29" s="7"/>
      <c r="J29" s="7"/>
      <c r="K29" s="7"/>
      <c r="L29" s="3"/>
      <c r="M29" s="7"/>
      <c r="N29" s="3"/>
      <c r="O29" s="3"/>
      <c r="P29" s="3"/>
    </row>
    <row r="30" spans="1:17" x14ac:dyDescent="0.2">
      <c r="A30" s="10"/>
      <c r="B30" s="9"/>
      <c r="C30" s="8"/>
      <c r="D30" s="8"/>
      <c r="E30" s="4"/>
      <c r="F30" s="4"/>
      <c r="G30" s="12"/>
      <c r="H30" s="7"/>
      <c r="I30" s="7"/>
      <c r="J30" s="7"/>
      <c r="K30" s="3"/>
      <c r="L30" s="7"/>
      <c r="M30" s="3"/>
      <c r="N30" s="3"/>
      <c r="O30" s="3"/>
    </row>
    <row r="31" spans="1:17" x14ac:dyDescent="0.2">
      <c r="A31" s="10"/>
      <c r="B31" s="10"/>
      <c r="C31" s="10"/>
      <c r="D31" s="11"/>
      <c r="E31" s="12"/>
      <c r="F31" s="12"/>
      <c r="G31" s="12"/>
      <c r="H31" s="4"/>
      <c r="I31" s="12"/>
      <c r="J31" s="7"/>
      <c r="K31" s="7"/>
      <c r="L31" s="7"/>
      <c r="M31" s="3"/>
      <c r="N31" s="7"/>
      <c r="O31" s="3"/>
      <c r="P31" s="3"/>
      <c r="Q31" s="3"/>
    </row>
    <row r="32" spans="1:17" x14ac:dyDescent="0.2">
      <c r="A32" s="10"/>
      <c r="B32" s="10"/>
      <c r="C32" s="10"/>
      <c r="D32" s="11"/>
      <c r="E32" s="18"/>
      <c r="F32" s="18"/>
      <c r="G32" s="17"/>
      <c r="H32" s="4"/>
      <c r="I32" s="12"/>
      <c r="J32" s="7"/>
      <c r="K32" s="7"/>
      <c r="L32" s="7"/>
      <c r="M32" s="3"/>
      <c r="N32" s="7"/>
      <c r="O32" s="3"/>
      <c r="P32" s="3"/>
      <c r="Q32" s="3"/>
    </row>
    <row r="33" spans="1:17" x14ac:dyDescent="0.2">
      <c r="A33" s="5"/>
      <c r="B33" s="5"/>
      <c r="C33" s="5"/>
      <c r="D33" s="14"/>
      <c r="E33" s="18"/>
      <c r="F33" s="18"/>
      <c r="G33" s="17"/>
      <c r="H33" s="4"/>
      <c r="I33" s="12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5"/>
      <c r="B34" s="5"/>
      <c r="C34" s="5"/>
      <c r="D34" s="14"/>
      <c r="E34" s="18"/>
      <c r="F34" s="18"/>
      <c r="G34" s="17"/>
      <c r="H34" s="4"/>
      <c r="I34" s="12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5"/>
      <c r="B35" s="5"/>
      <c r="C35" s="5"/>
      <c r="D35" s="14"/>
      <c r="E35" s="18"/>
      <c r="F35" s="18"/>
      <c r="G35" s="17"/>
      <c r="H35" s="4"/>
      <c r="I35" s="12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5"/>
      <c r="B36" s="5"/>
      <c r="C36" s="5"/>
      <c r="D36" s="14"/>
      <c r="E36" s="18"/>
      <c r="F36" s="18"/>
      <c r="G36" s="17"/>
      <c r="H36" s="2"/>
      <c r="I36" s="12"/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s="5"/>
      <c r="B37" s="5"/>
      <c r="C37" s="5"/>
      <c r="D37" s="14"/>
      <c r="E37" s="2"/>
      <c r="F37" s="2"/>
      <c r="G37" s="12"/>
      <c r="H37" s="2"/>
      <c r="I37" s="2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5"/>
      <c r="B38" s="5"/>
      <c r="C38" s="5"/>
      <c r="D38" s="14"/>
      <c r="E38" s="2"/>
      <c r="F38" s="2"/>
      <c r="G38" s="12"/>
      <c r="H38" s="2"/>
      <c r="I38" s="2"/>
      <c r="J38" s="3"/>
      <c r="K38" s="3"/>
      <c r="L38" s="3"/>
      <c r="M38" s="3"/>
      <c r="N38" s="3"/>
      <c r="O38" s="3"/>
      <c r="P38" s="3"/>
      <c r="Q38" s="3"/>
    </row>
    <row r="39" spans="1:17" x14ac:dyDescent="0.2">
      <c r="A39" s="5"/>
      <c r="B39" s="5"/>
      <c r="C39" s="5"/>
      <c r="D39" s="14"/>
      <c r="E39" s="2"/>
      <c r="F39" s="2"/>
      <c r="G39" s="12"/>
      <c r="H39" s="2"/>
      <c r="I39" s="2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5"/>
      <c r="B40" s="5"/>
      <c r="C40" s="5"/>
      <c r="D40" s="14"/>
      <c r="E40" s="2"/>
      <c r="F40" s="2"/>
      <c r="G40" s="12"/>
      <c r="H40" s="2"/>
      <c r="I40" s="2"/>
      <c r="J40" s="3"/>
      <c r="K40" s="3"/>
      <c r="L40" s="3"/>
      <c r="M40" s="3"/>
      <c r="N40" s="3"/>
      <c r="O40" s="3"/>
      <c r="P40" s="3"/>
      <c r="Q40" s="3"/>
    </row>
    <row r="41" spans="1:17" x14ac:dyDescent="0.2">
      <c r="A41" s="5"/>
      <c r="B41" s="5"/>
      <c r="C41" s="5"/>
      <c r="D41" s="14"/>
      <c r="E41" s="2"/>
      <c r="F41" s="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5"/>
      <c r="B42" s="5"/>
      <c r="C42" s="5"/>
      <c r="D42" s="14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</row>
    <row r="43" spans="1:17" x14ac:dyDescent="0.2">
      <c r="A43" s="5"/>
      <c r="B43" s="5"/>
      <c r="C43" s="5"/>
      <c r="D43" s="14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5"/>
      <c r="B44" s="5"/>
      <c r="C44" s="5"/>
      <c r="D44" s="14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</row>
    <row r="45" spans="1:17" x14ac:dyDescent="0.2">
      <c r="A45" s="5"/>
      <c r="B45" s="5"/>
      <c r="C45" s="5"/>
      <c r="D45" s="14"/>
      <c r="E45" s="2"/>
      <c r="F45" s="2"/>
      <c r="G45" s="2"/>
      <c r="H45" s="2"/>
      <c r="I45" s="2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5"/>
      <c r="B46" s="5"/>
      <c r="C46" s="5"/>
      <c r="D46" s="14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</row>
    <row r="47" spans="1:17" x14ac:dyDescent="0.2">
      <c r="A47" s="5"/>
      <c r="B47" s="5"/>
      <c r="C47" s="5"/>
      <c r="D47" s="14"/>
      <c r="E47" s="2"/>
      <c r="F47" s="2"/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5"/>
      <c r="B48" s="5"/>
      <c r="C48" s="5"/>
      <c r="D48" s="14"/>
      <c r="E48" s="2"/>
      <c r="F48" s="2"/>
      <c r="G48" s="2"/>
      <c r="H48" s="2"/>
      <c r="I48" s="2"/>
      <c r="J48" s="3"/>
      <c r="K48" s="3"/>
      <c r="L48" s="3"/>
      <c r="M48" s="3"/>
      <c r="N48" s="3"/>
      <c r="O48" s="3"/>
      <c r="P48" s="3"/>
      <c r="Q48" s="3"/>
    </row>
    <row r="49" spans="1:17" x14ac:dyDescent="0.2">
      <c r="A49" s="5"/>
      <c r="B49" s="5"/>
      <c r="C49" s="5"/>
      <c r="D49" s="14"/>
      <c r="E49" s="2"/>
      <c r="F49" s="2"/>
      <c r="G49" s="2"/>
      <c r="H49" s="2"/>
      <c r="I49" s="2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5"/>
      <c r="B50" s="5"/>
      <c r="C50" s="5"/>
      <c r="D50" s="14"/>
      <c r="E50" s="2"/>
      <c r="F50" s="2"/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</row>
    <row r="51" spans="1:17" x14ac:dyDescent="0.2">
      <c r="A51" s="5"/>
      <c r="B51" s="5"/>
      <c r="C51" s="5"/>
      <c r="D51" s="14"/>
      <c r="E51" s="2"/>
      <c r="F51" s="2"/>
      <c r="G51" s="2"/>
      <c r="H51" s="2"/>
      <c r="I51" s="2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5"/>
      <c r="B52" s="5"/>
      <c r="C52" s="5"/>
      <c r="D52" s="14"/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</row>
    <row r="53" spans="1:17" x14ac:dyDescent="0.2">
      <c r="A53" s="5"/>
      <c r="B53" s="5"/>
      <c r="C53" s="5"/>
      <c r="D53" s="14"/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5"/>
      <c r="B54" s="5"/>
      <c r="C54" s="5"/>
      <c r="D54" s="14"/>
      <c r="E54" s="2"/>
      <c r="F54" s="2"/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</row>
    <row r="55" spans="1:17" x14ac:dyDescent="0.2">
      <c r="A55" s="5"/>
      <c r="B55" s="5"/>
      <c r="C55" s="5"/>
      <c r="D55" s="14"/>
      <c r="E55" s="2"/>
      <c r="F55" s="2"/>
      <c r="G55" s="2"/>
      <c r="H55" s="2"/>
      <c r="I55" s="2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5"/>
      <c r="B56" s="5"/>
      <c r="C56" s="5"/>
      <c r="D56" s="14"/>
      <c r="E56" s="2"/>
      <c r="F56" s="2"/>
      <c r="G56" s="2"/>
      <c r="H56" s="2"/>
      <c r="I56" s="2"/>
      <c r="J56" s="3"/>
      <c r="K56" s="3"/>
      <c r="L56" s="3"/>
      <c r="M56" s="3"/>
      <c r="N56" s="3"/>
      <c r="O56" s="3"/>
      <c r="P56" s="3"/>
      <c r="Q56" s="3"/>
    </row>
    <row r="57" spans="1:17" x14ac:dyDescent="0.2">
      <c r="A57" s="5"/>
      <c r="B57" s="5"/>
      <c r="C57" s="5"/>
      <c r="D57" s="14"/>
      <c r="E57" s="2"/>
      <c r="F57" s="2"/>
      <c r="G57" s="2"/>
      <c r="H57" s="2"/>
      <c r="I57" s="2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5"/>
      <c r="B58" s="5"/>
      <c r="C58" s="5"/>
      <c r="D58" s="14"/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</row>
    <row r="59" spans="1:17" x14ac:dyDescent="0.2">
      <c r="A59" s="5"/>
      <c r="B59" s="5"/>
      <c r="C59" s="5"/>
      <c r="D59" s="14"/>
      <c r="E59" s="2"/>
      <c r="F59" s="2"/>
      <c r="G59" s="2"/>
      <c r="H59" s="2"/>
      <c r="I59" s="2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5"/>
      <c r="B60" s="5"/>
      <c r="C60" s="5"/>
      <c r="D60" s="14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</row>
    <row r="61" spans="1:17" x14ac:dyDescent="0.2">
      <c r="A61" s="5"/>
      <c r="B61" s="5"/>
      <c r="C61" s="5"/>
      <c r="D61" s="14"/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5"/>
      <c r="B62" s="5"/>
      <c r="C62" s="5"/>
      <c r="D62" s="14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</row>
    <row r="63" spans="1:17" x14ac:dyDescent="0.2">
      <c r="A63" s="5"/>
      <c r="B63" s="5"/>
      <c r="C63" s="5"/>
      <c r="D63" s="14"/>
      <c r="E63" s="2"/>
      <c r="F63" s="2"/>
      <c r="G63" s="2"/>
      <c r="H63" s="2"/>
      <c r="I63" s="2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5"/>
      <c r="B64" s="5"/>
      <c r="C64" s="5"/>
      <c r="D64" s="14"/>
      <c r="E64" s="2"/>
      <c r="F64" s="2"/>
      <c r="G64" s="2"/>
      <c r="H64" s="2"/>
      <c r="I64" s="2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5"/>
      <c r="B65" s="5"/>
      <c r="C65" s="5"/>
      <c r="D65" s="14"/>
      <c r="E65" s="2"/>
      <c r="F65" s="2"/>
      <c r="G65" s="2"/>
      <c r="H65" s="2"/>
      <c r="I65" s="2"/>
      <c r="J65" s="3"/>
      <c r="K65" s="3"/>
      <c r="L65" s="3"/>
      <c r="M65" s="3"/>
      <c r="N65" s="3"/>
      <c r="O65" s="3"/>
      <c r="P65" s="3"/>
      <c r="Q65" s="3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Metric</vt:lpstr>
      <vt:lpstr>English</vt:lpstr>
      <vt:lpstr>English!D</vt:lpstr>
      <vt:lpstr>D</vt:lpstr>
      <vt:lpstr>English!dP</vt:lpstr>
      <vt:lpstr>dP</vt:lpstr>
      <vt:lpstr>g</vt:lpstr>
      <vt:lpstr>English!L</vt:lpstr>
      <vt:lpstr>L</vt:lpstr>
      <vt:lpstr>English!Q</vt:lpstr>
      <vt:lpstr>Q</vt:lpstr>
      <vt:lpstr>English!Rho</vt:lpstr>
      <vt:lpstr>Rho</vt:lpstr>
      <vt:lpstr>English!V</vt:lpstr>
      <vt:lpstr>V</vt:lpstr>
    </vt:vector>
  </TitlesOfParts>
  <Company>Hatch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 Hanson</dc:creator>
  <cp:lastModifiedBy>Kyle Clark</cp:lastModifiedBy>
  <cp:lastPrinted>2002-05-21T19:27:43Z</cp:lastPrinted>
  <dcterms:created xsi:type="dcterms:W3CDTF">2002-02-13T14:36:57Z</dcterms:created>
  <dcterms:modified xsi:type="dcterms:W3CDTF">2021-10-28T23:08:16Z</dcterms:modified>
</cp:coreProperties>
</file>